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95" yWindow="65281" windowWidth="13665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<sst xmlns="http://schemas.openxmlformats.org/spreadsheetml/2006/main" count="166" uniqueCount="113">
  <si>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</si>
  <si>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</si>
  <si>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</si>
  <si>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</si>
  <si>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</si>
  <si>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</si>
  <si>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</si>
  <si>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</si>
  <si>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</si>
  <si>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</si>
  <si>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</si>
  <si>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</si>
  <si>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</si>
  <si>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</si>
  <si>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</si>
  <si>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</si>
  <si>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</si>
  <si>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</si>
  <si>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</si>
  <si>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</si>
  <si>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</si>
  <si>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</si>
  <si>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</si>
  <si>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</si>
  <si>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</si>
  <si>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</si>
  <si>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</si>
  <si>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</si>
  <si>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</si>
  <si>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</si>
  <si>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</si>
  <si>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</si>
  <si>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</si>
  <si>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</si>
  <si>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</si>
  <si>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</si>
  <si>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</si>
  <si>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</si>
  <si>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</si>
  <si>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</si>
  <si>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</si>
  <si>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</si>
  <si>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</si>
  <si>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</si>
  <si>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</si>
  <si>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</si>
  <si>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</si>
  <si>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</si>
  <si>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</si>
  <si>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</si>
  <si>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</si>
  <si>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</si>
  <si>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</si>
  <si>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</si>
  <si>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</si>
  <si>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</si>
  <si>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</si>
  <si>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</si>
  <si>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</si>
  <si>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</si>
  <si>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</si>
  <si>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</si>
  <si>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</si>
  <si>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</si>
  <si>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</si>
  <si>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</si>
  <si>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</si>
  <si>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</si>
  <si>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</si>
  <si>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</si>
  <si>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</si>
  <si>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</si>
  <si>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</si>
  <si>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</si>
  <si>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</si>
  <si>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</si>
  <si>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</si>
  <si>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</si>
  <si>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</si>
  <si>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</si>
  <si>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</si>
  <si>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</si>
  <si>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</si>
  <si>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</si>
  <si>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</si>
  <si>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</si>
  <si>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</si>
  <si>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</si>
  <si>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</si>
  <si>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</si>
  <si>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</si>
  <si>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</si>
  <si>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</si>
  <si>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</si>
  <si>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</si>
  <si>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</si>
  <si>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</si>
  <si>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</si>
  <si>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</si>
  <si>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</si>
  <si>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</si>
  <si>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</si>
  <si>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</si>
  <si>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</si>
  <si>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</si>
  <si>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</si>
  <si>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</si>
  <si>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</si>
  <si>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</si>
  <si>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</si>
  <si>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</si>
  <si>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</si>
  <si>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29.01.2019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</si>
</sst>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12729.9</c:v>
                </c:pt>
                <c:pt idx="1">
                  <c:v>12607.199999999999</c:v>
                </c:pt>
                <c:pt idx="3">
                  <c:v>122.70000000000073</c:v>
                </c:pt>
              </c:numCache>
            </c:numRef>
          </c:val>
          <c:shape val="box"/>
        </c:ser>
        <c:shape val="box"/>
        <c:axId val="28158426"/>
        <c:axId val="52099243"/>
      </c:bar3DChart>
      <c:catAx>
        <c:axId val="2815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99243"/>
        <c:crosses val="autoZero"/>
        <c:auto val="1"/>
        <c:lblOffset val="100"/>
        <c:tickLblSkip val="1"/>
        <c:noMultiLvlLbl val="0"/>
      </c:catAx>
      <c:valAx>
        <c:axId val="52099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58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209846.8</c:v>
                </c:pt>
                <c:pt idx="1">
                  <c:v>69058.79999999999</c:v>
                </c:pt>
                <c:pt idx="2">
                  <c:v>164753.3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40992.4</c:v>
                </c:pt>
                <c:pt idx="1">
                  <c:v>10667.800000000001</c:v>
                </c:pt>
                <c:pt idx="2">
                  <c:v>38361.8</c:v>
                </c:pt>
                <c:pt idx="4">
                  <c:v>1626.6999999999998</c:v>
                </c:pt>
                <c:pt idx="6">
                  <c:v>998.3</c:v>
                </c:pt>
                <c:pt idx="7">
                  <c:v>5.599999999998772</c:v>
                </c:pt>
              </c:numCache>
            </c:numRef>
          </c:val>
          <c:shape val="box"/>
        </c:ser>
        <c:shape val="box"/>
        <c:axId val="66240004"/>
        <c:axId val="59289125"/>
      </c:bar3DChart>
      <c:catAx>
        <c:axId val="6624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89125"/>
        <c:crosses val="autoZero"/>
        <c:auto val="1"/>
        <c:lblOffset val="100"/>
        <c:tickLblSkip val="1"/>
        <c:noMultiLvlLbl val="0"/>
      </c:catAx>
      <c:valAx>
        <c:axId val="59289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0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96125.59999999999</c:v>
                </c:pt>
                <c:pt idx="1">
                  <c:v>51114.4</c:v>
                </c:pt>
                <c:pt idx="2">
                  <c:v>249.8</c:v>
                </c:pt>
                <c:pt idx="3">
                  <c:v>95875.79999999999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24016.3</c:v>
                </c:pt>
                <c:pt idx="1">
                  <c:v>17038</c:v>
                </c:pt>
                <c:pt idx="3">
                  <c:v>24016.3</c:v>
                </c:pt>
              </c:numCache>
            </c:numRef>
          </c:val>
          <c:shape val="box"/>
        </c:ser>
        <c:shape val="box"/>
        <c:axId val="63840078"/>
        <c:axId val="37689791"/>
      </c:bar3DChart>
      <c:catAx>
        <c:axId val="63840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9791"/>
        <c:crosses val="autoZero"/>
        <c:auto val="1"/>
        <c:lblOffset val="100"/>
        <c:tickLblSkip val="1"/>
        <c:noMultiLvlLbl val="0"/>
      </c:catAx>
      <c:valAx>
        <c:axId val="37689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0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1311.5</c:v>
                </c:pt>
                <c:pt idx="1">
                  <c:v>1016.3000000000001</c:v>
                </c:pt>
                <c:pt idx="2">
                  <c:v>12</c:v>
                </c:pt>
                <c:pt idx="4">
                  <c:v>43</c:v>
                </c:pt>
                <c:pt idx="5">
                  <c:v>5.1</c:v>
                </c:pt>
                <c:pt idx="6">
                  <c:v>235.09999999999994</c:v>
                </c:pt>
              </c:numCache>
            </c:numRef>
          </c:val>
          <c:shape val="box"/>
        </c:ser>
        <c:shape val="box"/>
        <c:axId val="3663800"/>
        <c:axId val="32974201"/>
      </c:bar3DChart>
      <c:catAx>
        <c:axId val="3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74201"/>
        <c:crosses val="autoZero"/>
        <c:auto val="1"/>
        <c:lblOffset val="100"/>
        <c:tickLblSkip val="1"/>
        <c:noMultiLvlLbl val="0"/>
      </c:catAx>
      <c:valAx>
        <c:axId val="32974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2125.1</c:v>
                </c:pt>
                <c:pt idx="1">
                  <c:v>1702.1</c:v>
                </c:pt>
                <c:pt idx="3">
                  <c:v>10.8</c:v>
                </c:pt>
                <c:pt idx="6">
                  <c:v>412.2</c:v>
                </c:pt>
              </c:numCache>
            </c:numRef>
          </c:val>
          <c:shape val="box"/>
        </c:ser>
        <c:shape val="box"/>
        <c:axId val="28332354"/>
        <c:axId val="53664595"/>
      </c:bar3DChart>
      <c:catAx>
        <c:axId val="2833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64595"/>
        <c:crosses val="autoZero"/>
        <c:auto val="1"/>
        <c:lblOffset val="100"/>
        <c:tickLblSkip val="2"/>
        <c:noMultiLvlLbl val="0"/>
      </c:catAx>
      <c:valAx>
        <c:axId val="53664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275.3</c:v>
                </c:pt>
                <c:pt idx="1">
                  <c:v>275.3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3219308"/>
        <c:axId val="51864909"/>
      </c:bar3DChart>
      <c:catAx>
        <c:axId val="132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64909"/>
        <c:crosses val="autoZero"/>
        <c:auto val="1"/>
        <c:lblOffset val="100"/>
        <c:tickLblSkip val="1"/>
        <c:noMultiLvlLbl val="0"/>
      </c:catAx>
      <c:valAx>
        <c:axId val="51864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19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1846.2</c:v>
                </c:pt>
              </c:numCache>
            </c:numRef>
          </c:val>
          <c:shape val="box"/>
        </c:ser>
        <c:shape val="box"/>
        <c:axId val="64130998"/>
        <c:axId val="40308071"/>
      </c:bar3D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308071"/>
        <c:crosses val="autoZero"/>
        <c:auto val="1"/>
        <c:lblOffset val="100"/>
        <c:tickLblSkip val="1"/>
        <c:noMultiLvlLbl val="0"/>
      </c:catAx>
      <c:valAx>
        <c:axId val="4030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0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209846.8</c:v>
                </c:pt>
                <c:pt idx="1">
                  <c:v>96125.59999999999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40992.4</c:v>
                </c:pt>
                <c:pt idx="1">
                  <c:v>24016.3</c:v>
                </c:pt>
                <c:pt idx="2">
                  <c:v>1311.5</c:v>
                </c:pt>
                <c:pt idx="3">
                  <c:v>2125.1</c:v>
                </c:pt>
                <c:pt idx="4">
                  <c:v>275.3</c:v>
                </c:pt>
                <c:pt idx="5">
                  <c:v>12729.9</c:v>
                </c:pt>
                <c:pt idx="6">
                  <c:v>1846.2</c:v>
                </c:pt>
              </c:numCache>
            </c:numRef>
          </c:val>
          <c:shape val="box"/>
        </c:ser>
        <c:shape val="box"/>
        <c:axId val="27228320"/>
        <c:axId val="43728289"/>
      </c:bar3DChart>
      <c:catAx>
        <c:axId val="272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28289"/>
        <c:crosses val="autoZero"/>
        <c:auto val="1"/>
        <c:lblOffset val="100"/>
        <c:tickLblSkip val="1"/>
        <c:noMultiLvlLbl val="0"/>
      </c:catAx>
      <c:valAx>
        <c:axId val="43728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28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226542.90000000002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175308.29999999993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55061</c:v>
                </c:pt>
                <c:pt idx="1">
                  <c:v>158.6</c:v>
                </c:pt>
                <c:pt idx="2">
                  <c:v>1649.4999999999998</c:v>
                </c:pt>
                <c:pt idx="3">
                  <c:v>2939.7</c:v>
                </c:pt>
                <c:pt idx="4">
                  <c:v>0</c:v>
                </c:pt>
                <c:pt idx="5">
                  <c:v>34807.1</c:v>
                </c:pt>
              </c:numCache>
            </c:numRef>
          </c:val>
          <c:shape val="box"/>
        </c:ser>
        <c:shape val="box"/>
        <c:axId val="58010282"/>
        <c:axId val="52330491"/>
      </c:bar3DChart>
      <c:catAx>
        <c:axId val="5801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30491"/>
        <c:crosses val="autoZero"/>
        <c:auto val="1"/>
        <c:lblOffset val="100"/>
        <c:tickLblSkip val="1"/>
        <c:noMultiLvlLbl val="0"/>
      </c:catAx>
      <c:valAx>
        <c:axId val="52330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0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A1">
      <selection activeCell="C152" sqref="C152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106</v>
      </c>
      <c r="C3" s="164" t="s">
        <v>107</v>
      </c>
      <c r="D3" s="164" t="s">
        <v>22</v>
      </c>
      <c r="E3" s="164" t="s">
        <v>21</v>
      </c>
      <c r="F3" s="164" t="s">
        <v>108</v>
      </c>
      <c r="G3" s="164" t="s">
        <v>109</v>
      </c>
      <c r="H3" s="164" t="s">
        <v>110</v>
      </c>
      <c r="I3" s="164" t="s">
        <v>111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f>68805.8+1143.1</f>
        <v>69948.90000000001</v>
      </c>
      <c r="C6" s="36">
        <f>206417.4+3429.4</f>
        <v>209846.8</v>
      </c>
      <c r="D6" s="37">
        <f>11099.2+9623.1+1.9+134.7+531.1+44.4+1464.8+43.3+356.7+16648.5+1044.7</f>
        <v>40992.4</v>
      </c>
      <c r="E6" s="3">
        <f>D6/D154*100</f>
        <v>43.3250648146876</v>
      </c>
      <c r="F6" s="3">
        <f>D6/B6*100</f>
        <v>58.60335187544049</v>
      </c>
      <c r="G6" s="3">
        <f aca="true" t="shared" si="0" ref="G6:G43">D6/C6*100</f>
        <v>19.534441316236418</v>
      </c>
      <c r="H6" s="37">
        <f>B6-D6</f>
        <v>28956.500000000007</v>
      </c>
      <c r="I6" s="37">
        <f aca="true" t="shared" si="1" ref="I6:I43">C6-D6</f>
        <v>168854.4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f>9623.1+1044.7</f>
        <v>10667.800000000001</v>
      </c>
      <c r="E7" s="132">
        <f>D7/D6*100</f>
        <v>26.0238483231038</v>
      </c>
      <c r="F7" s="132">
        <f>D7/B7*100</f>
        <v>46.34224747606389</v>
      </c>
      <c r="G7" s="132">
        <f>D7/C7*100</f>
        <v>15.44741582535463</v>
      </c>
      <c r="H7" s="131">
        <f>B7-D7</f>
        <v>12351.799999999997</v>
      </c>
      <c r="I7" s="131">
        <f t="shared" si="1"/>
        <v>58390.999999999985</v>
      </c>
      <c r="J7" s="148"/>
      <c r="K7" s="154"/>
      <c r="L7" s="127"/>
    </row>
    <row r="8" spans="1:12" s="152" customFormat="1" ht="18">
      <c r="A8" s="92" t="s">
        <v>3</v>
      </c>
      <c r="B8" s="114">
        <f>55274+1143.1+2.4</f>
        <v>56419.5</v>
      </c>
      <c r="C8" s="115">
        <f>161323.9+3429.4</f>
        <v>164753.3</v>
      </c>
      <c r="D8" s="94">
        <f>20722.3+1.9+16592.9+1044.7</f>
        <v>38361.8</v>
      </c>
      <c r="E8" s="96">
        <f>D8/D6*100</f>
        <v>93.58271289312165</v>
      </c>
      <c r="F8" s="96">
        <f>D8/B8*100</f>
        <v>67.99386736855166</v>
      </c>
      <c r="G8" s="96">
        <f t="shared" si="0"/>
        <v>23.284389447737926</v>
      </c>
      <c r="H8" s="94">
        <f>B8-D8</f>
        <v>18057.699999999997</v>
      </c>
      <c r="I8" s="94">
        <f t="shared" si="1"/>
        <v>126391.49999999999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v>13313.7</v>
      </c>
      <c r="D10" s="133">
        <f>525.8+44.4+601.2+43.3+356.4+55.6</f>
        <v>1626.6999999999998</v>
      </c>
      <c r="E10" s="96">
        <f>D10/D6*100</f>
        <v>3.9682965622895945</v>
      </c>
      <c r="F10" s="96">
        <f aca="true" t="shared" si="3" ref="F10:F41">D10/B10*100</f>
        <v>38.72542017806979</v>
      </c>
      <c r="G10" s="96">
        <f t="shared" si="0"/>
        <v>12.21824136040319</v>
      </c>
      <c r="H10" s="94">
        <f t="shared" si="2"/>
        <v>2573.9000000000005</v>
      </c>
      <c r="I10" s="94">
        <f t="shared" si="1"/>
        <v>11687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>
        <f>134.7+863.6</f>
        <v>998.3</v>
      </c>
      <c r="E12" s="96">
        <f>D12/D6*100</f>
        <v>2.4353294757076918</v>
      </c>
      <c r="F12" s="96">
        <f t="shared" si="3"/>
        <v>95.32130239663897</v>
      </c>
      <c r="G12" s="96">
        <f t="shared" si="0"/>
        <v>30.978092223670327</v>
      </c>
      <c r="H12" s="94">
        <f>B12-D12</f>
        <v>49</v>
      </c>
      <c r="I12" s="94">
        <f t="shared" si="1"/>
        <v>2224.3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219.90000000000805</v>
      </c>
      <c r="C13" s="115">
        <f>C6-C8-C9-C10-C11-C12</f>
        <v>660.4999999999986</v>
      </c>
      <c r="D13" s="115">
        <f>D6-D8-D9-D10-D11-D12</f>
        <v>5.599999999998772</v>
      </c>
      <c r="E13" s="96">
        <f>D13/D6*100</f>
        <v>0.013661068881057885</v>
      </c>
      <c r="F13" s="96">
        <f t="shared" si="3"/>
        <v>2.546612096406806</v>
      </c>
      <c r="G13" s="96">
        <f t="shared" si="0"/>
        <v>0.8478425435274465</v>
      </c>
      <c r="H13" s="94">
        <f t="shared" si="2"/>
        <v>214.30000000000928</v>
      </c>
      <c r="I13" s="94">
        <f t="shared" si="1"/>
        <v>654.8999999999999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f>33979.7-1938</f>
        <v>32041.699999999997</v>
      </c>
      <c r="C18" s="36">
        <f>101939.2-5813.6</f>
        <v>96125.59999999999</v>
      </c>
      <c r="D18" s="37">
        <f>9880.4+236.6+6978.3+6921</f>
        <v>24016.3</v>
      </c>
      <c r="E18" s="3">
        <f>D18/D154*100</f>
        <v>25.38294303600135</v>
      </c>
      <c r="F18" s="3">
        <f>D18/B18*100</f>
        <v>74.95326402781376</v>
      </c>
      <c r="G18" s="3">
        <f t="shared" si="0"/>
        <v>24.984291385437388</v>
      </c>
      <c r="H18" s="37">
        <f>B18-D18</f>
        <v>8025.399999999998</v>
      </c>
      <c r="I18" s="37">
        <f t="shared" si="1"/>
        <v>72109.29999999999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f>9880.4+236.6+6921</f>
        <v>17038</v>
      </c>
      <c r="E19" s="132">
        <f>D19/D18*100</f>
        <v>70.94348421696931</v>
      </c>
      <c r="F19" s="132">
        <f t="shared" si="3"/>
        <v>100</v>
      </c>
      <c r="G19" s="132">
        <f t="shared" si="0"/>
        <v>33.33307248055342</v>
      </c>
      <c r="H19" s="131">
        <f t="shared" si="2"/>
        <v>0</v>
      </c>
      <c r="I19" s="131">
        <f t="shared" si="1"/>
        <v>34076.4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31958.399999999998</v>
      </c>
      <c r="C25" s="115">
        <f>C18-C24</f>
        <v>95875.79999999999</v>
      </c>
      <c r="D25" s="115">
        <f>D18-D24</f>
        <v>24016.3</v>
      </c>
      <c r="E25" s="96">
        <f>D25/D18*100</f>
        <v>100</v>
      </c>
      <c r="F25" s="96">
        <f t="shared" si="3"/>
        <v>75.14863071993591</v>
      </c>
      <c r="G25" s="96">
        <f t="shared" si="0"/>
        <v>25.049386810853207</v>
      </c>
      <c r="H25" s="94">
        <f>B25-D25</f>
        <v>7942.0999999999985</v>
      </c>
      <c r="I25" s="94">
        <f t="shared" si="1"/>
        <v>71859.49999999999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238.4+293+43.5+2+39.3+520.9+174.4</f>
        <v>1311.5</v>
      </c>
      <c r="E33" s="3">
        <f>D33/D154*100</f>
        <v>1.386130660914286</v>
      </c>
      <c r="F33" s="3">
        <f>D33/B33*100</f>
        <v>63.2810615199035</v>
      </c>
      <c r="G33" s="3">
        <f t="shared" si="0"/>
        <v>21.094026441921063</v>
      </c>
      <c r="H33" s="37">
        <f t="shared" si="2"/>
        <v>761</v>
      </c>
      <c r="I33" s="37">
        <f t="shared" si="1"/>
        <v>4905.9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95.5+254.3+520.9+145.6</f>
        <v>1016.3000000000001</v>
      </c>
      <c r="E34" s="96">
        <f>D34/D33*100</f>
        <v>77.49142203583683</v>
      </c>
      <c r="F34" s="96">
        <f t="shared" si="3"/>
        <v>95.95883297139082</v>
      </c>
      <c r="G34" s="96">
        <f t="shared" si="0"/>
        <v>30.2948102661937</v>
      </c>
      <c r="H34" s="94">
        <f t="shared" si="2"/>
        <v>42.79999999999984</v>
      </c>
      <c r="I34" s="94">
        <f t="shared" si="1"/>
        <v>2338.3999999999996</v>
      </c>
      <c r="J34" s="153"/>
      <c r="K34" s="154"/>
    </row>
    <row r="35" spans="1:11" s="152" customFormat="1" ht="18">
      <c r="A35" s="92" t="s">
        <v>1</v>
      </c>
      <c r="B35" s="114">
        <f>10+2</f>
        <v>12</v>
      </c>
      <c r="C35" s="115">
        <v>30</v>
      </c>
      <c r="D35" s="94">
        <f>10+2</f>
        <v>12</v>
      </c>
      <c r="E35" s="96">
        <f>D35/D33*100</f>
        <v>0.9149828440716736</v>
      </c>
      <c r="F35" s="96">
        <f t="shared" si="3"/>
        <v>100</v>
      </c>
      <c r="G35" s="96">
        <f t="shared" si="0"/>
        <v>40</v>
      </c>
      <c r="H35" s="94">
        <f t="shared" si="2"/>
        <v>0</v>
      </c>
      <c r="I35" s="94">
        <f t="shared" si="1"/>
        <v>18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f>38.7+2+2.3</f>
        <v>43</v>
      </c>
      <c r="E37" s="101">
        <f>D37/D33*100</f>
        <v>3.278688524590164</v>
      </c>
      <c r="F37" s="101">
        <f t="shared" si="3"/>
        <v>51.19047619047619</v>
      </c>
      <c r="G37" s="101">
        <f t="shared" si="0"/>
        <v>17.063492063492063</v>
      </c>
      <c r="H37" s="98">
        <f t="shared" si="2"/>
        <v>41</v>
      </c>
      <c r="I37" s="98">
        <f t="shared" si="1"/>
        <v>209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>
        <v>5.1</v>
      </c>
      <c r="E38" s="96">
        <f>D38/D33*100</f>
        <v>0.3888677087304613</v>
      </c>
      <c r="F38" s="96">
        <f t="shared" si="3"/>
        <v>30</v>
      </c>
      <c r="G38" s="96">
        <f t="shared" si="0"/>
        <v>10</v>
      </c>
      <c r="H38" s="94">
        <f t="shared" si="2"/>
        <v>11.9</v>
      </c>
      <c r="I38" s="94">
        <f t="shared" si="1"/>
        <v>45.9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734.4000000000001</v>
      </c>
      <c r="C39" s="114">
        <f>C33-C34-C36-C37-C35-C38</f>
        <v>2045.2999999999997</v>
      </c>
      <c r="D39" s="114">
        <f>D33-D34-D36-D37-D35-D38</f>
        <v>235.09999999999994</v>
      </c>
      <c r="E39" s="96">
        <f>D39/D33*100</f>
        <v>17.92603888677087</v>
      </c>
      <c r="F39" s="96">
        <f t="shared" si="3"/>
        <v>32.012527233115456</v>
      </c>
      <c r="G39" s="96">
        <f t="shared" si="0"/>
        <v>11.494646262162028</v>
      </c>
      <c r="H39" s="94">
        <f>B39-D39</f>
        <v>499.3000000000002</v>
      </c>
      <c r="I39" s="94">
        <f t="shared" si="1"/>
        <v>1810.1999999999998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/>
      <c r="E43" s="3">
        <f>D43/D154*100</f>
        <v>0</v>
      </c>
      <c r="F43" s="3">
        <f>D43/B43*100</f>
        <v>0</v>
      </c>
      <c r="G43" s="3">
        <f t="shared" si="0"/>
        <v>0</v>
      </c>
      <c r="H43" s="37">
        <f t="shared" si="2"/>
        <v>51.5</v>
      </c>
      <c r="I43" s="37">
        <f t="shared" si="1"/>
        <v>154.6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f>346.4+682.6-0.1</f>
        <v>1028.9</v>
      </c>
      <c r="E45" s="3">
        <f>D45/D154*100</f>
        <v>1.0874493610481961</v>
      </c>
      <c r="F45" s="3">
        <f>D45/B45*100</f>
        <v>90.94042778858052</v>
      </c>
      <c r="G45" s="3">
        <f aca="true" t="shared" si="5" ref="G45:G76">D45/C45*100</f>
        <v>30.314369052178787</v>
      </c>
      <c r="H45" s="37">
        <f>B45-D45</f>
        <v>102.5</v>
      </c>
      <c r="I45" s="37">
        <f aca="true" t="shared" si="6" ref="I45:I77">C45-D45</f>
        <v>2365.2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f>332.5+633.1</f>
        <v>965.6</v>
      </c>
      <c r="E46" s="96">
        <f>D46/D45*100</f>
        <v>93.84779861988531</v>
      </c>
      <c r="F46" s="96">
        <f aca="true" t="shared" si="7" ref="F46:F74">D46/B46*100</f>
        <v>97.99066368987214</v>
      </c>
      <c r="G46" s="96">
        <f t="shared" si="5"/>
        <v>32.66576454668471</v>
      </c>
      <c r="H46" s="94">
        <f aca="true" t="shared" si="8" ref="H46:H74">B46-D46</f>
        <v>19.799999999999955</v>
      </c>
      <c r="I46" s="94">
        <f t="shared" si="6"/>
        <v>1990.4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f>13.9+43.7</f>
        <v>57.6</v>
      </c>
      <c r="E49" s="96">
        <f>D49/D45*100</f>
        <v>5.598211682379239</v>
      </c>
      <c r="F49" s="96">
        <f t="shared" si="7"/>
        <v>42.66666666666667</v>
      </c>
      <c r="G49" s="96">
        <f t="shared" si="5"/>
        <v>15.46308724832215</v>
      </c>
      <c r="H49" s="94">
        <f t="shared" si="8"/>
        <v>77.4</v>
      </c>
      <c r="I49" s="94">
        <f t="shared" si="6"/>
        <v>314.9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5.700000000000067</v>
      </c>
      <c r="E50" s="96">
        <f>D50/D45*100</f>
        <v>0.5539896977354521</v>
      </c>
      <c r="F50" s="96">
        <f t="shared" si="7"/>
        <v>51.818181818181884</v>
      </c>
      <c r="G50" s="96">
        <f t="shared" si="5"/>
        <v>8.689024390244015</v>
      </c>
      <c r="H50" s="94">
        <f t="shared" si="8"/>
        <v>5.300000000000047</v>
      </c>
      <c r="I50" s="94">
        <f t="shared" si="6"/>
        <v>59.89999999999984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721.7+145.3+5+112.8+1132.7+7.6</f>
        <v>2125.1</v>
      </c>
      <c r="E51" s="3">
        <f>D51/D154*100</f>
        <v>2.246028415942775</v>
      </c>
      <c r="F51" s="3">
        <f>D51/B51*100</f>
        <v>67.11831217232013</v>
      </c>
      <c r="G51" s="3">
        <f t="shared" si="5"/>
        <v>22.372535189025864</v>
      </c>
      <c r="H51" s="37">
        <f>B51-D51</f>
        <v>1041.1</v>
      </c>
      <c r="I51" s="37">
        <f t="shared" si="6"/>
        <v>7373.6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f>721.7+980.4</f>
        <v>1702.1</v>
      </c>
      <c r="E52" s="96">
        <f>D52/D51*100</f>
        <v>80.0950543503835</v>
      </c>
      <c r="F52" s="96">
        <f t="shared" si="7"/>
        <v>94.75588710126371</v>
      </c>
      <c r="G52" s="96">
        <f t="shared" si="5"/>
        <v>31.585295700421234</v>
      </c>
      <c r="H52" s="94">
        <f t="shared" si="8"/>
        <v>94.20000000000005</v>
      </c>
      <c r="I52" s="94">
        <f t="shared" si="6"/>
        <v>3686.7999999999997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>
        <f>3.2+7.6</f>
        <v>10.8</v>
      </c>
      <c r="E54" s="96">
        <f>D54/D51*100</f>
        <v>0.5082113782880806</v>
      </c>
      <c r="F54" s="96">
        <f t="shared" si="7"/>
        <v>12.5</v>
      </c>
      <c r="G54" s="96">
        <f t="shared" si="5"/>
        <v>3.9301310043668125</v>
      </c>
      <c r="H54" s="94">
        <f t="shared" si="8"/>
        <v>75.60000000000001</v>
      </c>
      <c r="I54" s="94">
        <f t="shared" si="6"/>
        <v>264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412.2</v>
      </c>
      <c r="E57" s="96">
        <f>D57/D51*100</f>
        <v>19.39673427132841</v>
      </c>
      <c r="F57" s="96">
        <f t="shared" si="7"/>
        <v>50.012132977432664</v>
      </c>
      <c r="G57" s="96">
        <f t="shared" si="5"/>
        <v>16.775191274621516</v>
      </c>
      <c r="H57" s="94">
        <f>B57-D57</f>
        <v>411.99999999999983</v>
      </c>
      <c r="I57" s="94">
        <f>C57-D57</f>
        <v>2045.0000000000007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f>80.6+106+88.7</f>
        <v>275.3</v>
      </c>
      <c r="E59" s="3">
        <f>D59/D154*100</f>
        <v>0.29096589473862217</v>
      </c>
      <c r="F59" s="3">
        <f>D59/B59*100</f>
        <v>36.863952865559725</v>
      </c>
      <c r="G59" s="3">
        <f t="shared" si="5"/>
        <v>12.175489805846713</v>
      </c>
      <c r="H59" s="37">
        <f>B59-D59</f>
        <v>471.49999999999994</v>
      </c>
      <c r="I59" s="37">
        <f t="shared" si="6"/>
        <v>1985.8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f>80.6+106+88.7</f>
        <v>275.3</v>
      </c>
      <c r="E60" s="96">
        <f>D60/D59*100</f>
        <v>100</v>
      </c>
      <c r="F60" s="96">
        <f t="shared" si="7"/>
        <v>88.749194068343</v>
      </c>
      <c r="G60" s="96">
        <f t="shared" si="5"/>
        <v>29.406109805597097</v>
      </c>
      <c r="H60" s="94">
        <f t="shared" si="8"/>
        <v>34.89999999999998</v>
      </c>
      <c r="I60" s="94">
        <f t="shared" si="6"/>
        <v>660.9000000000001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244+43.9+2457.4+2707.4+10.4+33.4+0.3+26.7+297+18.1+13+3+6.2+490.1+6379.1-0.1</f>
        <v>12729.9</v>
      </c>
      <c r="E90" s="3">
        <f>D90/D154*100</f>
        <v>13.454292566048625</v>
      </c>
      <c r="F90" s="3">
        <f aca="true" t="shared" si="11" ref="F90:F96">D90/B90*100</f>
        <v>73.80721843745471</v>
      </c>
      <c r="G90" s="3">
        <f t="shared" si="9"/>
        <v>24.602406145818236</v>
      </c>
      <c r="H90" s="37">
        <f aca="true" t="shared" si="12" ref="H90:H96">B90-D90</f>
        <v>4517.6</v>
      </c>
      <c r="I90" s="37">
        <f t="shared" si="10"/>
        <v>39012.6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151">
        <f>244+2447.7+2707.4+7.9+32.8+292+16+4.4+487.2+6367.9-0.1</f>
        <v>12607.199999999999</v>
      </c>
      <c r="E91" s="96">
        <f>D91/D90*100</f>
        <v>99.03612754224305</v>
      </c>
      <c r="F91" s="96">
        <f t="shared" si="11"/>
        <v>77.64010346101736</v>
      </c>
      <c r="G91" s="96">
        <f t="shared" si="9"/>
        <v>25.925217616612272</v>
      </c>
      <c r="H91" s="94">
        <f t="shared" si="12"/>
        <v>3630.800000000001</v>
      </c>
      <c r="I91" s="94">
        <f t="shared" si="10"/>
        <v>36021.9</v>
      </c>
      <c r="K91" s="154"/>
    </row>
    <row r="92" spans="1:11" s="152" customFormat="1" ht="18">
      <c r="A92" s="92" t="s">
        <v>25</v>
      </c>
      <c r="B92" s="114">
        <f>401.6+10.6</f>
        <v>412.20000000000005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412.20000000000005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597.3</v>
      </c>
      <c r="C94" s="115">
        <f>C90-C91-C92-C93</f>
        <v>1935.4000000000015</v>
      </c>
      <c r="D94" s="115">
        <f>D90-D91-D92-D93</f>
        <v>122.70000000000073</v>
      </c>
      <c r="E94" s="96">
        <f>D94/D90*100</f>
        <v>0.9638724577569402</v>
      </c>
      <c r="F94" s="96">
        <f t="shared" si="11"/>
        <v>20.54244098443006</v>
      </c>
      <c r="G94" s="96">
        <f>D94/C94*100</f>
        <v>6.339774723571387</v>
      </c>
      <c r="H94" s="94">
        <f t="shared" si="12"/>
        <v>474.5999999999992</v>
      </c>
      <c r="I94" s="94">
        <f>C94-D94</f>
        <v>1812.7000000000007</v>
      </c>
      <c r="K94" s="154"/>
    </row>
    <row r="95" spans="1:11" ht="18.75">
      <c r="A95" s="76" t="s">
        <v>12</v>
      </c>
      <c r="B95" s="84">
        <f>5598.5-194.4</f>
        <v>5404.1</v>
      </c>
      <c r="C95" s="79">
        <v>16795.4</v>
      </c>
      <c r="D95" s="78">
        <f>550.6+16+384.3+525.5+369.8</f>
        <v>1846.2</v>
      </c>
      <c r="E95" s="75">
        <f>D95/D154*100</f>
        <v>1.9512576638810182</v>
      </c>
      <c r="F95" s="77">
        <f t="shared" si="11"/>
        <v>34.16295035251013</v>
      </c>
      <c r="G95" s="74">
        <f>D95/C95*100</f>
        <v>10.99229550948474</v>
      </c>
      <c r="H95" s="78">
        <f t="shared" si="12"/>
        <v>3557.9000000000005</v>
      </c>
      <c r="I95" s="80">
        <f>C95-D95</f>
        <v>14949.2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>
        <v>101</v>
      </c>
      <c r="E96" s="121">
        <f>D96/D95*100</f>
        <v>5.470696565919185</v>
      </c>
      <c r="F96" s="122">
        <f t="shared" si="11"/>
        <v>7.829457364341086</v>
      </c>
      <c r="G96" s="123">
        <f>D96/C96*100</f>
        <v>2.6098191214470283</v>
      </c>
      <c r="H96" s="124">
        <f t="shared" si="12"/>
        <v>1189</v>
      </c>
      <c r="I96" s="113">
        <f>C96-D96</f>
        <v>3769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f>152.2+12.4+164.7+14+1585.4</f>
        <v>1928.7</v>
      </c>
      <c r="E102" s="16">
        <f>D102/D154*100</f>
        <v>2.038452310869526</v>
      </c>
      <c r="F102" s="16">
        <f>D102/B102*100</f>
        <v>40.40600842184652</v>
      </c>
      <c r="G102" s="16">
        <f aca="true" t="shared" si="14" ref="G102:G152">D102/C102*100</f>
        <v>13.488167170191339</v>
      </c>
      <c r="H102" s="62">
        <f aca="true" t="shared" si="15" ref="H102:H108">B102-D102</f>
        <v>2844.6000000000004</v>
      </c>
      <c r="I102" s="62">
        <f aca="true" t="shared" si="16" ref="I102:I152">C102-D102</f>
        <v>12370.5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f>152.1+12.4+164.7+14+1585.4</f>
        <v>1928.6000000000001</v>
      </c>
      <c r="E104" s="96">
        <f>D104/D102*100</f>
        <v>99.99481516047078</v>
      </c>
      <c r="F104" s="96">
        <f aca="true" t="shared" si="17" ref="F104:F152">D104/B104*100</f>
        <v>41.32684766537382</v>
      </c>
      <c r="G104" s="96">
        <f t="shared" si="14"/>
        <v>13.79019398940316</v>
      </c>
      <c r="H104" s="94">
        <f t="shared" si="15"/>
        <v>2738.0999999999995</v>
      </c>
      <c r="I104" s="94">
        <f t="shared" si="16"/>
        <v>12056.699999999999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0.09999999999990905</v>
      </c>
      <c r="E106" s="112">
        <f>D106/D102*100</f>
        <v>0.005184839529211855</v>
      </c>
      <c r="F106" s="112">
        <f t="shared" si="17"/>
        <v>0.0938086303939106</v>
      </c>
      <c r="G106" s="112">
        <f t="shared" si="14"/>
        <v>0.031857279388311115</v>
      </c>
      <c r="H106" s="113">
        <f t="shared" si="15"/>
        <v>106.50000000000045</v>
      </c>
      <c r="I106" s="113">
        <f t="shared" si="16"/>
        <v>313.80000000000155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25926</v>
      </c>
      <c r="C107" s="64">
        <f>SUM(C108:C151)-C115-C120+C152-C142-C143-C109-C112-C123-C124-C140-C133-C131-C138-C118</f>
        <v>58380.9</v>
      </c>
      <c r="D107" s="64">
        <f>SUM(D108:D151)-D115-D120+D152-D142-D143-D109-D112-D123-D124-D140-D133-D131-D138-D118</f>
        <v>8361.599999999999</v>
      </c>
      <c r="E107" s="65">
        <f>D107/D154*100</f>
        <v>8.83741527586801</v>
      </c>
      <c r="F107" s="65">
        <f>D107/B107*100</f>
        <v>32.251793566304094</v>
      </c>
      <c r="G107" s="65">
        <f t="shared" si="14"/>
        <v>14.32249245900628</v>
      </c>
      <c r="H107" s="64">
        <f t="shared" si="15"/>
        <v>17564.4</v>
      </c>
      <c r="I107" s="64">
        <f t="shared" si="16"/>
        <v>50019.3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>
        <v>1.8</v>
      </c>
      <c r="E108" s="89">
        <f>D108/D107*100</f>
        <v>0.021526980482204368</v>
      </c>
      <c r="F108" s="89">
        <f t="shared" si="17"/>
        <v>0.48439181916038754</v>
      </c>
      <c r="G108" s="89">
        <f t="shared" si="14"/>
        <v>0.16147842468825693</v>
      </c>
      <c r="H108" s="90">
        <f t="shared" si="15"/>
        <v>369.8</v>
      </c>
      <c r="I108" s="90">
        <f t="shared" si="16"/>
        <v>1112.9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>
        <f>D109/D108*100</f>
        <v>0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 hidden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 customHeight="1" hidden="1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>
        <v>187.7</v>
      </c>
      <c r="E114" s="89">
        <f>D114/D107*100</f>
        <v>2.244785686949866</v>
      </c>
      <c r="F114" s="89">
        <f t="shared" si="17"/>
        <v>69.05813097866077</v>
      </c>
      <c r="G114" s="89">
        <f t="shared" si="14"/>
        <v>23.016554261189455</v>
      </c>
      <c r="H114" s="90">
        <f t="shared" si="18"/>
        <v>84.10000000000002</v>
      </c>
      <c r="I114" s="90">
        <f t="shared" si="16"/>
        <v>627.8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 hidden="1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 hidden="1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 hidden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904.1</v>
      </c>
      <c r="L122" s="154">
        <f>I108+I111+I113+I114+I117+I119+I121+I126+I127+I128+I130+I132+I136+I137+I139+I69</f>
        <v>3106.6000000000004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f>1087.6+194.4</f>
        <v>1282</v>
      </c>
      <c r="C125" s="98">
        <v>3262.8</v>
      </c>
      <c r="D125" s="99">
        <f>871.9+408.1</f>
        <v>1280</v>
      </c>
      <c r="E125" s="101">
        <f>D125/D107*100</f>
        <v>15.308075009567549</v>
      </c>
      <c r="F125" s="89">
        <f t="shared" si="17"/>
        <v>99.84399375975039</v>
      </c>
      <c r="G125" s="89">
        <f t="shared" si="14"/>
        <v>39.230109108740955</v>
      </c>
      <c r="H125" s="90">
        <f t="shared" si="18"/>
        <v>2</v>
      </c>
      <c r="I125" s="90">
        <f t="shared" si="16"/>
        <v>1982.8000000000002</v>
      </c>
      <c r="K125" s="154"/>
      <c r="L125" s="91"/>
    </row>
    <row r="126" spans="1:12" s="102" customFormat="1" ht="18.75" hidden="1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>
        <v>7.7</v>
      </c>
      <c r="E130" s="101">
        <f>D130/D107*100</f>
        <v>0.0920876387294298</v>
      </c>
      <c r="F130" s="89">
        <f t="shared" si="17"/>
        <v>9.80891719745223</v>
      </c>
      <c r="G130" s="89">
        <f t="shared" si="14"/>
        <v>3.26963906581741</v>
      </c>
      <c r="H130" s="90">
        <f t="shared" si="18"/>
        <v>70.8</v>
      </c>
      <c r="I130" s="90">
        <f t="shared" si="16"/>
        <v>227.8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>
        <v>7.7</v>
      </c>
      <c r="E131" s="96">
        <f>D131/D130*100</f>
        <v>100</v>
      </c>
      <c r="F131" s="96">
        <f>D131/B131*100</f>
        <v>96.25</v>
      </c>
      <c r="G131" s="96">
        <f t="shared" si="14"/>
        <v>32.21757322175732</v>
      </c>
      <c r="H131" s="94">
        <f t="shared" si="18"/>
        <v>0.2999999999999998</v>
      </c>
      <c r="I131" s="94">
        <f t="shared" si="16"/>
        <v>16.2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/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/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f>33.6+100.1</f>
        <v>133.7</v>
      </c>
      <c r="E141" s="101">
        <f>D141/D107*100</f>
        <v>1.5989762724837355</v>
      </c>
      <c r="F141" s="89">
        <f t="shared" si="17"/>
        <v>91.13837764144512</v>
      </c>
      <c r="G141" s="89">
        <f t="shared" si="14"/>
        <v>30.386363636363633</v>
      </c>
      <c r="H141" s="90">
        <f t="shared" si="18"/>
        <v>13</v>
      </c>
      <c r="I141" s="90">
        <f t="shared" si="16"/>
        <v>306.3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f>33.6+99.1</f>
        <v>132.7</v>
      </c>
      <c r="E142" s="96">
        <f>D142/D141*100</f>
        <v>99.25205684367988</v>
      </c>
      <c r="F142" s="96">
        <f aca="true" t="shared" si="19" ref="F142:F151">D142/B142*100</f>
        <v>98.66171003717471</v>
      </c>
      <c r="G142" s="96">
        <f t="shared" si="14"/>
        <v>32.96075509190263</v>
      </c>
      <c r="H142" s="94">
        <f t="shared" si="18"/>
        <v>1.8000000000000114</v>
      </c>
      <c r="I142" s="94">
        <f t="shared" si="16"/>
        <v>269.90000000000003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>
        <f>457.7+20.2+2395.4+103.8</f>
        <v>2977.1000000000004</v>
      </c>
      <c r="E146" s="101">
        <f>D146/D107*100</f>
        <v>35.604429774205904</v>
      </c>
      <c r="F146" s="89">
        <f t="shared" si="19"/>
        <v>36.91702937638729</v>
      </c>
      <c r="G146" s="89">
        <f t="shared" si="14"/>
        <v>12.305625594180135</v>
      </c>
      <c r="H146" s="90">
        <f t="shared" si="18"/>
        <v>5087.2</v>
      </c>
      <c r="I146" s="90">
        <f t="shared" si="16"/>
        <v>21215.9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 hidden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10263.9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10263.9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f>1886.8+1886.8</f>
        <v>3773.6</v>
      </c>
      <c r="E152" s="101">
        <f>D152/D107*100</f>
        <v>45.130118637581326</v>
      </c>
      <c r="F152" s="89">
        <f t="shared" si="17"/>
        <v>66.66666666666667</v>
      </c>
      <c r="G152" s="89">
        <f t="shared" si="14"/>
        <v>22.223792697290932</v>
      </c>
      <c r="H152" s="90">
        <f t="shared" si="18"/>
        <v>1886.7999999999997</v>
      </c>
      <c r="I152" s="90">
        <f t="shared" si="16"/>
        <v>13206.4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10290.3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162748.5</v>
      </c>
      <c r="C154" s="37">
        <f>C6+C18+C33+C43+C51+C59+C69+C72+C77+C79+C87+C90+C95+C102+C107+C100+C84+C98+C45</f>
        <v>469433.39999999997</v>
      </c>
      <c r="D154" s="37">
        <f>D6+D18+D33+D43+D51+D59+D69+D72+D77+D79+D87+D90+D95+D102+D107+D100+D84+D98+D45</f>
        <v>94615.9</v>
      </c>
      <c r="E154" s="25">
        <v>100</v>
      </c>
      <c r="F154" s="3">
        <f>D154/B154*100</f>
        <v>58.13626546481226</v>
      </c>
      <c r="G154" s="3">
        <f aca="true" t="shared" si="20" ref="G154:G160">D154/C154*100</f>
        <v>20.15534045937081</v>
      </c>
      <c r="H154" s="37">
        <f>B154-D154</f>
        <v>68132.6</v>
      </c>
      <c r="I154" s="37">
        <f aca="true" t="shared" si="21" ref="I154:I160">C154-D154</f>
        <v>374817.5</v>
      </c>
      <c r="K154" s="136">
        <f>D154</f>
        <v>94615.9</v>
      </c>
      <c r="L154" s="158"/>
    </row>
    <row r="155" spans="1:12" ht="18.75">
      <c r="A155" s="15" t="s">
        <v>5</v>
      </c>
      <c r="B155" s="48">
        <f>B8+B20+B34+B52+B60+B91+B115+B120+B46+B142+B133+B103</f>
        <v>76983.7</v>
      </c>
      <c r="C155" s="48">
        <f>C8+C20+C34+C52+C60+C91+C115+C120+C46+C142+C133+C103</f>
        <v>226542.90000000002</v>
      </c>
      <c r="D155" s="48">
        <f>D8+D20+D34+D52+D60+D91+D115+D120+D46+D142+D133+D103</f>
        <v>55061</v>
      </c>
      <c r="E155" s="6">
        <f>D155/D154*100</f>
        <v>58.194235852536416</v>
      </c>
      <c r="F155" s="6">
        <f aca="true" t="shared" si="22" ref="F155:F160">D155/B155*100</f>
        <v>71.5229327766787</v>
      </c>
      <c r="G155" s="6">
        <f t="shared" si="20"/>
        <v>24.304888831210334</v>
      </c>
      <c r="H155" s="49">
        <f aca="true" t="shared" si="23" ref="H154:H160">B155-D155</f>
        <v>21922.699999999997</v>
      </c>
      <c r="I155" s="59">
        <f t="shared" si="21"/>
        <v>171481.90000000002</v>
      </c>
      <c r="K155" s="154"/>
      <c r="L155" s="158"/>
    </row>
    <row r="156" spans="1:12" ht="18.75">
      <c r="A156" s="15" t="s">
        <v>0</v>
      </c>
      <c r="B156" s="173">
        <f>B11+B23+B36+B55+B62+B92+B49+B143+B109+B112+B96+B140+B129</f>
        <v>10640.400000000001</v>
      </c>
      <c r="C156" s="173">
        <f>C11+C23+C36+C55+C62+C92+C49+C143+C109+C112+C96+C140+C129</f>
        <v>35533.6</v>
      </c>
      <c r="D156" s="173">
        <f>D11+D23+D36+D55+D62+D92+D49+D143+D109+D112+D96+D140+D129</f>
        <v>158.6</v>
      </c>
      <c r="E156" s="6">
        <f>D156/D154*100</f>
        <v>0.16762510318033227</v>
      </c>
      <c r="F156" s="6">
        <f t="shared" si="22"/>
        <v>1.4905454682154804</v>
      </c>
      <c r="G156" s="6">
        <f t="shared" si="20"/>
        <v>0.4463381137852624</v>
      </c>
      <c r="H156" s="49">
        <f>B156-D156</f>
        <v>10481.800000000001</v>
      </c>
      <c r="I156" s="59">
        <f t="shared" si="21"/>
        <v>35375</v>
      </c>
      <c r="K156" s="154"/>
      <c r="L156" s="159"/>
    </row>
    <row r="157" spans="1:12" ht="18.75">
      <c r="A157" s="15" t="s">
        <v>1</v>
      </c>
      <c r="B157" s="174">
        <f>B22+B10+B54+B48+B61+B35+B124</f>
        <v>4299</v>
      </c>
      <c r="C157" s="174">
        <f>C22+C10+C54+C48+C61+C35+C124</f>
        <v>13618.5</v>
      </c>
      <c r="D157" s="174">
        <f>D22+D10+D54+D48+D61+D35+D124</f>
        <v>1649.4999999999998</v>
      </c>
      <c r="E157" s="6">
        <f>D157/D154*100</f>
        <v>1.7433644873641745</v>
      </c>
      <c r="F157" s="6">
        <f t="shared" si="22"/>
        <v>38.369388229820885</v>
      </c>
      <c r="G157" s="6">
        <f t="shared" si="20"/>
        <v>12.11220031574696</v>
      </c>
      <c r="H157" s="49">
        <f t="shared" si="23"/>
        <v>2649.5</v>
      </c>
      <c r="I157" s="59">
        <f t="shared" si="21"/>
        <v>11969</v>
      </c>
      <c r="K157" s="154"/>
      <c r="L157" s="158"/>
    </row>
    <row r="158" spans="1:12" ht="21" customHeight="1">
      <c r="A158" s="15" t="s">
        <v>14</v>
      </c>
      <c r="B158" s="174">
        <f>B12+B24+B104+B63+B38+B93+B131+B56+B138+B118</f>
        <v>6121.4</v>
      </c>
      <c r="C158" s="174">
        <f>C12+C24+C104+C63+C38+C93+C131+C56+C138+C118</f>
        <v>18430.100000000002</v>
      </c>
      <c r="D158" s="174">
        <f>D12+D24+D104+D63+D38+D93+D131+D56+D138+D118</f>
        <v>2939.7</v>
      </c>
      <c r="E158" s="6">
        <f>D158/D154*100</f>
        <v>3.1069830757832455</v>
      </c>
      <c r="F158" s="6">
        <f t="shared" si="22"/>
        <v>48.023327996863465</v>
      </c>
      <c r="G158" s="6">
        <f t="shared" si="20"/>
        <v>15.950537436042122</v>
      </c>
      <c r="H158" s="49">
        <f>B158-D158</f>
        <v>3181.7</v>
      </c>
      <c r="I158" s="59">
        <f t="shared" si="21"/>
        <v>15490.400000000001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2"/>
        <v>#DIV/0!</v>
      </c>
      <c r="G159" s="6" t="e">
        <f t="shared" si="20"/>
        <v>#DIV/0!</v>
      </c>
      <c r="H159" s="49">
        <f t="shared" si="23"/>
        <v>0</v>
      </c>
      <c r="I159" s="59">
        <f t="shared" si="21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64703.99999999999</v>
      </c>
      <c r="C160" s="61">
        <f>C154-C155-C156-C157-C158-C159</f>
        <v>175308.29999999993</v>
      </c>
      <c r="D160" s="61">
        <f>D154-D155-D156-D157-D158-D159</f>
        <v>34807.1</v>
      </c>
      <c r="E160" s="28">
        <f>D160/D154*100</f>
        <v>36.787791481135834</v>
      </c>
      <c r="F160" s="28">
        <f t="shared" si="22"/>
        <v>53.794355835806144</v>
      </c>
      <c r="G160" s="28">
        <f t="shared" si="20"/>
        <v>19.854792956180635</v>
      </c>
      <c r="H160" s="82">
        <f t="shared" si="23"/>
        <v>29896.899999999994</v>
      </c>
      <c r="I160" s="82">
        <f t="shared" si="21"/>
        <v>140501.19999999992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94615.9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94615.9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2019-01-29T14:02:43Z</dcterms:modified>
  <cp:category/>
  <cp:version/>
  <cp:contentType/>
  <cp:contentStatus/>
</cp:coreProperties>
</file>